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5080" activeTab="0"/>
  </bookViews>
  <sheets>
    <sheet name="Hinnoittelulaskelma (SR)" sheetId="1" r:id="rId1"/>
    <sheet name="Hinnoittelulaskelma (KV-SR)" sheetId="2" r:id="rId2"/>
    <sheet name="Varastojen arviointia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<sst xmlns="http://schemas.openxmlformats.org/spreadsheetml/2006/main" count="45" uniqueCount="24">
  <si>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e/t</t>
  </si>
  <si>
    <t>e/ha</t>
  </si>
  <si>
    <t>Kuivaustasaus</t>
  </si>
  <si>
    <t>Peruste 12,5 e/t 4 t/ha sadolla</t>
  </si>
  <si>
    <t>Tilitys myyjälle e/ha</t>
  </si>
  <si>
    <t>Tilitys myyjälle e/t</t>
  </si>
  <si>
    <t>Kustannus ostajalle e/t</t>
  </si>
  <si>
    <t>Kustannus ostajalle e/ha</t>
  </si>
  <si>
    <t>Korjuuala</t>
  </si>
  <si>
    <t>ha</t>
  </si>
  <si>
    <t>Kokonaistulo e</t>
  </si>
  <si>
    <t>Kokonaismeno euroa</t>
  </si>
  <si>
    <t>Paalin paino eri halkaisijoilla</t>
  </si>
  <si>
    <t>Syönti-indeksi</t>
  </si>
  <si>
    <t>Korjuukulut</t>
  </si>
  <si>
    <t>Satoa ostetaan yhteensä, t</t>
  </si>
  <si>
    <t>Hinta</t>
  </si>
  <si>
    <t>Säilörehun pystyyn oston hinnoittelulaskelma.</t>
  </si>
  <si>
    <t>Kokoviljasäilörehun pystyyn oston hinnoittelulaskelma.</t>
  </si>
  <si>
    <t>Satotasot</t>
  </si>
  <si>
    <t xml:space="preserve">Syönti-indeksin erotus 100:aan verrattuna 
huomioidaan 50 %. </t>
  </si>
  <si>
    <t>Hintaperuste eri sadoilla 
indeksillä korjattuna</t>
  </si>
  <si>
    <t>hinta sis alv 14 %</t>
  </si>
  <si>
    <t>Ajosilppurilla korjuun kustannus TTS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</si>
</sst>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"/>
    <numFmt numFmtId="169" formatCode="_-* #,##0.00\ _m_k_-;\-* #,##0.00\ _m_k_-;_-* &quot;-&quot;??\ _m_k_-;_-@_-"/>
  </numFmts>
  <fonts count="43">
    <font>
      <sz val="10"/>
      <name val="ITC Legacy Sans Medium"/>
      <family val="0"/>
    </font>
    <font>
      <u val="single"/>
      <sz val="10"/>
      <color indexed="12"/>
      <name val="ITC Legacy Sans Medium"/>
      <family val="2"/>
    </font>
    <font>
      <u val="single"/>
      <sz val="10"/>
      <color indexed="36"/>
      <name val="ITC Legacy Sans Medium"/>
      <family val="2"/>
    </font>
    <font>
      <sz val="8"/>
      <name val="ITC Legacy Sans Medium"/>
      <family val="2"/>
    </font>
    <font>
      <sz val="10"/>
      <color indexed="12"/>
      <name val="ITC Legacy Sans Medium"/>
      <family val="2"/>
    </font>
    <font>
      <b/>
      <sz val="10"/>
      <color indexed="10"/>
      <name val="ITC Legacy Sans Medium"/>
      <family val="2"/>
    </font>
    <font>
      <sz val="14"/>
      <name val="ITC Legacy Sans Medium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47">
      <alignment/>
      <protection/>
    </xf>
    <xf numFmtId="0" fontId="8" fillId="0" borderId="0" xfId="48">
      <alignment/>
      <protection/>
    </xf>
    <xf numFmtId="0" fontId="8" fillId="0" borderId="0" xfId="48" applyFont="1" applyAlignment="1">
      <alignment horizontal="center"/>
      <protection/>
    </xf>
    <xf numFmtId="0" fontId="8" fillId="0" borderId="0" xfId="48" applyAlignment="1">
      <alignment horizontal="center"/>
      <protection/>
    </xf>
    <xf numFmtId="3" fontId="8" fillId="0" borderId="0" xfId="48" applyNumberFormat="1">
      <alignment/>
      <protection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167" fontId="0" fillId="34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2" xfId="47"/>
    <cellStyle name="Normaali_TulosAnalyysi 2003, muunto 200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45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798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24</xdr:col>
      <xdr:colOff>504825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90500"/>
          <a:ext cx="80486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31</xdr:row>
      <xdr:rowOff>76200</xdr:rowOff>
    </xdr:from>
    <xdr:to>
      <xdr:col>25</xdr:col>
      <xdr:colOff>371475</xdr:colOff>
      <xdr:row>57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5667375"/>
          <a:ext cx="82200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114300</xdr:rowOff>
    </xdr:from>
    <xdr:to>
      <xdr:col>11</xdr:col>
      <xdr:colOff>161925</xdr:colOff>
      <xdr:row>71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972425"/>
          <a:ext cx="77057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58</xdr:row>
      <xdr:rowOff>28575</xdr:rowOff>
    </xdr:from>
    <xdr:to>
      <xdr:col>25</xdr:col>
      <xdr:colOff>438150</xdr:colOff>
      <xdr:row>83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48850" y="9991725"/>
          <a:ext cx="7734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="140" zoomScaleNormal="140" zoomScalePageLayoutView="0" workbookViewId="0" topLeftCell="A1">
      <selection activeCell="G10" sqref="G10"/>
    </sheetView>
  </sheetViews>
  <sheetFormatPr defaultColWidth="9.00390625" defaultRowHeight="12.75"/>
  <cols>
    <col min="1" max="1" width="3.625" style="0" customWidth="1"/>
    <col min="10" max="10" width="34.625" style="0" customWidth="1"/>
  </cols>
  <sheetData>
    <row r="2" ht="17.25">
      <c r="E2" s="17" t="s">
        <v>17</v>
      </c>
    </row>
    <row r="4" ht="12">
      <c r="E4" s="18" t="s">
        <v>19</v>
      </c>
    </row>
    <row r="5" spans="5:9" ht="12">
      <c r="E5" s="8">
        <v>3500</v>
      </c>
      <c r="F5" s="8"/>
      <c r="G5" s="8"/>
      <c r="H5" s="8"/>
      <c r="I5" s="8"/>
    </row>
    <row r="6" spans="2:4" ht="12">
      <c r="B6" s="2" t="s">
        <v>16</v>
      </c>
      <c r="C6" s="8">
        <v>123</v>
      </c>
      <c r="D6" t="s">
        <v>0</v>
      </c>
    </row>
    <row r="7" spans="2:3" ht="12">
      <c r="B7" s="2" t="s">
        <v>13</v>
      </c>
      <c r="C7" s="8">
        <v>100</v>
      </c>
    </row>
    <row r="8" spans="2:10" ht="26.25" customHeight="1">
      <c r="B8" s="27" t="s">
        <v>21</v>
      </c>
      <c r="C8" s="27"/>
      <c r="D8" s="27"/>
      <c r="E8" s="26">
        <f>+E5/1000*(($C$7-100)/2+100)/100*$C$6</f>
        <v>430.5</v>
      </c>
      <c r="J8" s="19"/>
    </row>
    <row r="9" spans="2:9" ht="12">
      <c r="B9" s="2" t="s">
        <v>14</v>
      </c>
      <c r="C9" s="9">
        <v>196.7</v>
      </c>
      <c r="D9" t="s">
        <v>1</v>
      </c>
      <c r="E9" s="1">
        <f>+$C$9</f>
        <v>196.7</v>
      </c>
      <c r="F9" s="1"/>
      <c r="G9" s="1" t="s">
        <v>23</v>
      </c>
      <c r="H9" s="1"/>
      <c r="I9" s="1"/>
    </row>
    <row r="10" spans="2:3" ht="12">
      <c r="B10" s="2"/>
      <c r="C10" s="8"/>
    </row>
    <row r="12" spans="2:9" ht="12">
      <c r="B12" s="3" t="s">
        <v>4</v>
      </c>
      <c r="E12" s="1">
        <f>E8-E9-E10</f>
        <v>233.8</v>
      </c>
      <c r="F12" s="1"/>
      <c r="G12" s="24" t="s">
        <v>22</v>
      </c>
      <c r="H12" s="1"/>
      <c r="I12" s="1"/>
    </row>
    <row r="13" spans="2:9" ht="12">
      <c r="B13" s="4" t="s">
        <v>5</v>
      </c>
      <c r="C13" s="5"/>
      <c r="D13" s="5"/>
      <c r="E13" s="6">
        <f>E12/(E5/1000)</f>
        <v>66.8</v>
      </c>
      <c r="F13" s="20"/>
      <c r="G13" s="25">
        <v>84.13</v>
      </c>
      <c r="H13" s="20"/>
      <c r="I13" s="20"/>
    </row>
    <row r="14" spans="2:9" ht="12">
      <c r="B14" t="s">
        <v>8</v>
      </c>
      <c r="C14" s="8">
        <v>10</v>
      </c>
      <c r="D14" t="s">
        <v>9</v>
      </c>
      <c r="F14" s="21"/>
      <c r="G14" s="21"/>
      <c r="H14" s="21"/>
      <c r="I14" s="21"/>
    </row>
    <row r="15" spans="2:9" ht="13.5" thickBot="1">
      <c r="B15" s="15" t="s">
        <v>10</v>
      </c>
      <c r="C15" s="15"/>
      <c r="D15" s="15"/>
      <c r="E15" s="16">
        <f>$C$14*E12</f>
        <v>2338</v>
      </c>
      <c r="F15" s="22"/>
      <c r="G15" s="22"/>
      <c r="H15" s="22"/>
      <c r="I15" s="22"/>
    </row>
    <row r="16" spans="6:9" ht="12.75" thickTop="1">
      <c r="F16" s="21"/>
      <c r="G16" s="21"/>
      <c r="H16" s="21"/>
      <c r="I16" s="21"/>
    </row>
    <row r="17" spans="2:9" ht="12">
      <c r="B17" t="s">
        <v>7</v>
      </c>
      <c r="E17" s="26">
        <f>E18*(E5/1000)</f>
        <v>430.5</v>
      </c>
      <c r="F17" s="21"/>
      <c r="G17" s="21"/>
      <c r="H17" s="21"/>
      <c r="I17" s="21"/>
    </row>
    <row r="18" spans="2:9" ht="12">
      <c r="B18" s="5" t="s">
        <v>6</v>
      </c>
      <c r="C18" s="5"/>
      <c r="D18" s="5"/>
      <c r="E18" s="7">
        <f>(E12+E9)/(E5/1000)</f>
        <v>123</v>
      </c>
      <c r="F18" s="23"/>
      <c r="G18" s="23"/>
      <c r="H18" s="23"/>
      <c r="I18" s="23"/>
    </row>
    <row r="19" spans="2:9" ht="12">
      <c r="B19" t="s">
        <v>8</v>
      </c>
      <c r="C19">
        <f>C14</f>
        <v>10</v>
      </c>
      <c r="D19" t="s">
        <v>9</v>
      </c>
      <c r="F19" s="21"/>
      <c r="G19" s="21"/>
      <c r="H19" s="21"/>
      <c r="I19" s="21"/>
    </row>
    <row r="20" spans="2:9" ht="13.5" thickBot="1">
      <c r="B20" s="15" t="s">
        <v>11</v>
      </c>
      <c r="C20" s="15"/>
      <c r="D20" s="15"/>
      <c r="E20" s="16">
        <f>$C$19*E17</f>
        <v>4305</v>
      </c>
      <c r="F20" s="22"/>
      <c r="G20" s="22"/>
      <c r="H20" s="22"/>
      <c r="I20" s="22"/>
    </row>
    <row r="21" spans="2:5" ht="12.75" thickTop="1">
      <c r="B21" t="s">
        <v>15</v>
      </c>
      <c r="E21">
        <f>+E20/E18</f>
        <v>35</v>
      </c>
    </row>
  </sheetData>
  <sheetProtection/>
  <mergeCells count="1">
    <mergeCell ref="B8:D8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="140" zoomScaleNormal="140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10" max="10" width="34.625" style="0" customWidth="1"/>
  </cols>
  <sheetData>
    <row r="2" ht="17.25">
      <c r="E2" s="17" t="s">
        <v>18</v>
      </c>
    </row>
    <row r="4" ht="12">
      <c r="E4" s="18" t="s">
        <v>19</v>
      </c>
    </row>
    <row r="5" spans="5:9" ht="12">
      <c r="E5" s="8">
        <v>2500</v>
      </c>
      <c r="F5" s="8">
        <f>+E5+1000</f>
        <v>3500</v>
      </c>
      <c r="G5" s="8">
        <f>+F5+1000</f>
        <v>4500</v>
      </c>
      <c r="H5" s="8">
        <f>+G5+1000</f>
        <v>5500</v>
      </c>
      <c r="I5" s="8">
        <f>+H5+1000</f>
        <v>6500</v>
      </c>
    </row>
    <row r="6" spans="2:4" ht="12">
      <c r="B6" s="2" t="s">
        <v>16</v>
      </c>
      <c r="C6" s="8">
        <v>125</v>
      </c>
      <c r="D6" t="s">
        <v>0</v>
      </c>
    </row>
    <row r="7" spans="2:3" ht="12">
      <c r="B7" s="2" t="s">
        <v>13</v>
      </c>
      <c r="C7" s="8">
        <v>100</v>
      </c>
    </row>
    <row r="8" spans="2:10" ht="26.25" customHeight="1">
      <c r="B8" s="27" t="s">
        <v>21</v>
      </c>
      <c r="C8" s="27"/>
      <c r="D8" s="27"/>
      <c r="E8">
        <f>+E5/1000*(($C$7-100)/2+100)/100*$C$6</f>
        <v>312.5</v>
      </c>
      <c r="F8">
        <f>+F5/1000*(($C$7-100)/2+100)/100*$C$6</f>
        <v>437.5</v>
      </c>
      <c r="G8">
        <f>+G5/1000*(($C$7-100)/2+100)/100*$C$6</f>
        <v>562.5</v>
      </c>
      <c r="H8">
        <f>+H5/1000*(($C$7-100)/2+100)/100*$C$6</f>
        <v>687.5</v>
      </c>
      <c r="I8">
        <f>+I5/1000*(($C$7-100)/2+100)/100*$C$6</f>
        <v>812.5</v>
      </c>
      <c r="J8" s="19" t="s">
        <v>20</v>
      </c>
    </row>
    <row r="9" spans="2:9" ht="12">
      <c r="B9" s="2" t="s">
        <v>14</v>
      </c>
      <c r="C9" s="9">
        <v>196.7</v>
      </c>
      <c r="D9" t="s">
        <v>1</v>
      </c>
      <c r="E9" s="1">
        <f>+$C$9</f>
        <v>196.7</v>
      </c>
      <c r="F9" s="1">
        <f>+$C$9</f>
        <v>196.7</v>
      </c>
      <c r="G9" s="1">
        <f>+$C$9</f>
        <v>196.7</v>
      </c>
      <c r="H9" s="1">
        <f>+$C$9</f>
        <v>196.7</v>
      </c>
      <c r="I9" s="1">
        <f>+$C$9</f>
        <v>196.7</v>
      </c>
    </row>
    <row r="10" spans="2:10" ht="12">
      <c r="B10" s="2" t="s">
        <v>2</v>
      </c>
      <c r="C10" s="8">
        <v>50</v>
      </c>
      <c r="D10" t="s">
        <v>1</v>
      </c>
      <c r="E10">
        <f>+$C$10</f>
        <v>50</v>
      </c>
      <c r="F10">
        <f>+$C$10</f>
        <v>50</v>
      </c>
      <c r="G10">
        <f>+$C$10</f>
        <v>50</v>
      </c>
      <c r="H10">
        <f>+$C$10</f>
        <v>50</v>
      </c>
      <c r="I10">
        <f>+$C$10</f>
        <v>50</v>
      </c>
      <c r="J10" t="s">
        <v>3</v>
      </c>
    </row>
    <row r="12" spans="2:10" ht="12">
      <c r="B12" s="3" t="s">
        <v>4</v>
      </c>
      <c r="E12" s="1">
        <f>E8-E9-E10</f>
        <v>65.80000000000001</v>
      </c>
      <c r="F12" s="1">
        <f>F8-F9-F10</f>
        <v>190.8</v>
      </c>
      <c r="G12" s="1">
        <f>G8-G9-G10</f>
        <v>315.8</v>
      </c>
      <c r="H12" s="1">
        <f>H8-H9-H10</f>
        <v>440.8</v>
      </c>
      <c r="I12" s="1">
        <f>I8-I9-I10</f>
        <v>565.8</v>
      </c>
      <c r="J12" s="1"/>
    </row>
    <row r="13" spans="2:9" ht="12">
      <c r="B13" s="4" t="s">
        <v>5</v>
      </c>
      <c r="C13" s="5"/>
      <c r="D13" s="5"/>
      <c r="E13" s="6">
        <f>E12/(E5/1000)</f>
        <v>26.320000000000004</v>
      </c>
      <c r="F13" s="6">
        <f>F12/(F5/1000)</f>
        <v>54.51428571428572</v>
      </c>
      <c r="G13" s="6">
        <f>G12/(G5/1000)</f>
        <v>70.17777777777778</v>
      </c>
      <c r="H13" s="6">
        <f>H12/(H5/1000)</f>
        <v>80.14545454545454</v>
      </c>
      <c r="I13" s="6">
        <f>I12/(I5/1000)</f>
        <v>87.04615384615384</v>
      </c>
    </row>
    <row r="14" spans="2:4" ht="12">
      <c r="B14" t="s">
        <v>8</v>
      </c>
      <c r="C14" s="8">
        <v>20</v>
      </c>
      <c r="D14" t="s">
        <v>9</v>
      </c>
    </row>
    <row r="15" spans="2:9" ht="13.5" thickBot="1">
      <c r="B15" s="15" t="s">
        <v>10</v>
      </c>
      <c r="C15" s="15"/>
      <c r="D15" s="15"/>
      <c r="E15" s="16">
        <f>$C$14*E12</f>
        <v>1316.0000000000002</v>
      </c>
      <c r="F15" s="16">
        <f>$C$14*F12</f>
        <v>3816</v>
      </c>
      <c r="G15" s="16">
        <f>$C$14*G12</f>
        <v>6316</v>
      </c>
      <c r="H15" s="16">
        <f>$C$14*H12</f>
        <v>8816</v>
      </c>
      <c r="I15" s="16">
        <f>$C$14*I12</f>
        <v>11316</v>
      </c>
    </row>
    <row r="16" ht="12.75" thickTop="1"/>
    <row r="17" spans="2:9" ht="12">
      <c r="B17" t="s">
        <v>7</v>
      </c>
      <c r="E17">
        <f>E18*(E5/1000)</f>
        <v>262.5</v>
      </c>
      <c r="F17">
        <f>F18*(F5/1000)</f>
        <v>387.5</v>
      </c>
      <c r="G17">
        <f>G18*(G5/1000)</f>
        <v>512.5</v>
      </c>
      <c r="H17">
        <f>H18*(H5/1000)</f>
        <v>637.5</v>
      </c>
      <c r="I17">
        <f>I18*(I5/1000)</f>
        <v>762.5</v>
      </c>
    </row>
    <row r="18" spans="2:9" ht="12">
      <c r="B18" s="5" t="s">
        <v>6</v>
      </c>
      <c r="C18" s="5"/>
      <c r="D18" s="5"/>
      <c r="E18" s="7">
        <f>(E12+E9)/(E5/1000)</f>
        <v>105</v>
      </c>
      <c r="F18" s="7">
        <f>(F12+F9)/(F5/1000)</f>
        <v>110.71428571428571</v>
      </c>
      <c r="G18" s="7">
        <f>(G12+G9)/(G5/1000)</f>
        <v>113.88888888888889</v>
      </c>
      <c r="H18" s="7">
        <f>(H12+H9)/(H5/1000)</f>
        <v>115.9090909090909</v>
      </c>
      <c r="I18" s="7">
        <f>(I12+I9)/(I5/1000)</f>
        <v>117.3076923076923</v>
      </c>
    </row>
    <row r="19" spans="2:4" ht="12">
      <c r="B19" t="s">
        <v>8</v>
      </c>
      <c r="C19">
        <f>C14</f>
        <v>20</v>
      </c>
      <c r="D19" t="s">
        <v>9</v>
      </c>
    </row>
    <row r="20" spans="2:9" ht="13.5" thickBot="1">
      <c r="B20" s="15" t="s">
        <v>11</v>
      </c>
      <c r="C20" s="15"/>
      <c r="D20" s="15"/>
      <c r="E20" s="16">
        <f>$C$19*E17</f>
        <v>5250</v>
      </c>
      <c r="F20" s="16">
        <f>$C$19*F17</f>
        <v>7750</v>
      </c>
      <c r="G20" s="16">
        <f>$C$19*G17</f>
        <v>10250</v>
      </c>
      <c r="H20" s="16">
        <f>$C$19*H17</f>
        <v>12750</v>
      </c>
      <c r="I20" s="16">
        <f>$C$19*I17</f>
        <v>15250</v>
      </c>
    </row>
    <row r="21" spans="2:9" ht="12.75" thickTop="1">
      <c r="B21" t="s">
        <v>15</v>
      </c>
      <c r="E21">
        <f>+E20/E18</f>
        <v>50</v>
      </c>
      <c r="F21">
        <f>+F20/F18</f>
        <v>70</v>
      </c>
      <c r="G21">
        <f>+G20/G18</f>
        <v>90</v>
      </c>
      <c r="H21">
        <f>+H20/H18</f>
        <v>110</v>
      </c>
      <c r="I21">
        <f>+I20/I18</f>
        <v>130</v>
      </c>
    </row>
  </sheetData>
  <sheetProtection/>
  <mergeCells count="1">
    <mergeCell ref="B8:D8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AA77" sqref="AA77"/>
    </sheetView>
  </sheetViews>
  <sheetFormatPr defaultColWidth="9.00390625" defaultRowHeight="12.75"/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 t="s">
        <v>12</v>
      </c>
      <c r="M15" s="11"/>
    </row>
    <row r="16" spans="1:13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2">
        <v>120</v>
      </c>
      <c r="L16" s="13">
        <v>150</v>
      </c>
      <c r="M16" s="13">
        <v>180</v>
      </c>
    </row>
    <row r="17" spans="1:13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4">
        <v>756</v>
      </c>
      <c r="L17" s="14">
        <v>1134</v>
      </c>
      <c r="M17" s="14">
        <v>1620</v>
      </c>
    </row>
    <row r="18" spans="1:13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4">
        <v>714</v>
      </c>
      <c r="L18" s="14">
        <v>1071</v>
      </c>
      <c r="M18" s="14">
        <v>1530</v>
      </c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>
        <v>672</v>
      </c>
      <c r="L19" s="14">
        <v>1008</v>
      </c>
      <c r="M19" s="14">
        <v>1440</v>
      </c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4">
        <v>630</v>
      </c>
      <c r="L20" s="14">
        <v>945</v>
      </c>
      <c r="M20" s="14">
        <v>1350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ProAgria Keski-Pohjanmaa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ProAgria Keski-Pohjanmaa</dc:creator>
  <cp:keywords/>
  <dc:description/>
  <cp:lastModifiedBy>Heikkinen Anne-Mari</cp:lastModifiedBy>
  <cp:lastPrinted>2013-03-11T09:32:19Z</cp:lastPrinted>
  <dcterms:created xsi:type="dcterms:W3CDTF">2010-11-04T08:55:09Z</dcterms:created>
  <dcterms:modified xsi:type="dcterms:W3CDTF">2022-04-11T11:54:03Z</dcterms:modified>
  <cp:category/>
  <cp:version/>
  <cp:contentType/>
  <cp:contentStatus/>
</cp:coreProperties>
</file>